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ocuments\Hillman 2023\"/>
    </mc:Choice>
  </mc:AlternateContent>
  <xr:revisionPtr revIDLastSave="0" documentId="13_ncr:1_{185DB325-785C-45B3-A466-42A2A6C9B7AF}" xr6:coauthVersionLast="47" xr6:coauthVersionMax="47" xr10:uidLastSave="{00000000-0000-0000-0000-000000000000}"/>
  <bookViews>
    <workbookView xWindow="20370" yWindow="-120" windowWidth="20730" windowHeight="11160" xr2:uid="{E0B9CB5C-9703-44F0-A21F-D7FB84753E4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" l="1"/>
  <c r="I3" i="2"/>
  <c r="L3" i="2"/>
  <c r="N3" i="2" s="1"/>
  <c r="I4" i="2"/>
  <c r="L4" i="2"/>
  <c r="N4" i="2" s="1"/>
  <c r="I5" i="2"/>
  <c r="L5" i="2"/>
  <c r="N5" i="2" s="1"/>
  <c r="I6" i="2"/>
  <c r="L6" i="2"/>
  <c r="P6" i="2" s="1"/>
  <c r="I7" i="2"/>
  <c r="L7" i="2"/>
  <c r="N7" i="2" s="1"/>
  <c r="I8" i="2"/>
  <c r="L8" i="2"/>
  <c r="N8" i="2" s="1"/>
  <c r="I9" i="2"/>
  <c r="L9" i="2"/>
  <c r="P9" i="2" s="1"/>
  <c r="I10" i="2"/>
  <c r="L10" i="2"/>
  <c r="P10" i="2" s="1"/>
  <c r="I11" i="2"/>
  <c r="L11" i="2"/>
  <c r="N11" i="2" s="1"/>
  <c r="I12" i="2"/>
  <c r="L12" i="2"/>
  <c r="N12" i="2" s="1"/>
  <c r="I13" i="2"/>
  <c r="L13" i="2"/>
  <c r="P13" i="2" s="1"/>
  <c r="I14" i="2"/>
  <c r="L14" i="2"/>
  <c r="N14" i="2" s="1"/>
  <c r="I15" i="2"/>
  <c r="L15" i="2"/>
  <c r="N15" i="2" s="1"/>
  <c r="I16" i="2"/>
  <c r="L16" i="2"/>
  <c r="N16" i="2" s="1"/>
  <c r="I17" i="2"/>
  <c r="L17" i="2"/>
  <c r="N17" i="2" s="1"/>
  <c r="I2" i="2"/>
  <c r="L2" i="2"/>
  <c r="N2" i="2" s="1"/>
  <c r="L18" i="2" l="1"/>
  <c r="N19" i="2" s="1"/>
  <c r="P17" i="2"/>
  <c r="N13" i="2"/>
  <c r="N10" i="2"/>
  <c r="P3" i="2"/>
  <c r="P5" i="2"/>
  <c r="P11" i="2"/>
  <c r="P16" i="2"/>
  <c r="P15" i="2"/>
  <c r="P7" i="2"/>
  <c r="N9" i="2"/>
  <c r="P4" i="2"/>
  <c r="N6" i="2"/>
  <c r="P2" i="2"/>
  <c r="P12" i="2"/>
  <c r="P8" i="2"/>
  <c r="P14" i="2"/>
  <c r="P18" i="2"/>
  <c r="D18" i="2"/>
  <c r="S20" i="2"/>
  <c r="Q20" i="2"/>
  <c r="R2" i="2"/>
  <c r="J18" i="2"/>
  <c r="G18" i="2"/>
  <c r="H18" i="2"/>
  <c r="I19" i="2"/>
  <c r="I20" i="2"/>
  <c r="R6" i="2"/>
  <c r="R13" i="2"/>
  <c r="R5" i="2"/>
  <c r="R9" i="2"/>
  <c r="R7" i="2"/>
  <c r="Q19" i="2"/>
  <c r="R3" i="2"/>
  <c r="R17" i="2"/>
  <c r="R16" i="2"/>
  <c r="R4" i="2"/>
  <c r="R15" i="2"/>
  <c r="R10" i="2"/>
  <c r="R14" i="2"/>
  <c r="R8" i="2"/>
  <c r="R12" i="2"/>
  <c r="R18" i="2"/>
  <c r="N20" i="2"/>
  <c r="R11" i="2"/>
</calcChain>
</file>

<file path=xl/sharedStrings.xml><?xml version="1.0" encoding="utf-8"?>
<sst xmlns="http://schemas.openxmlformats.org/spreadsheetml/2006/main" count="202" uniqueCount="93">
  <si>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</si>
  <si>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</si>
  <si>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</si>
  <si>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</si>
  <si>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</si>
  <si>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</si>
  <si>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</si>
  <si>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</si>
  <si>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</si>
  <si>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</si>
  <si>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</si>
  <si>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</si>
  <si>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</si>
  <si>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</si>
  <si>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</si>
  <si>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</si>
  <si>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</si>
  <si>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</si>
  <si>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</si>
  <si>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</si>
  <si>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</si>
  <si>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</si>
  <si>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</si>
  <si>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</si>
  <si>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</si>
  <si>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</si>
  <si>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</si>
  <si>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WD</t>
  </si>
  <si>
    <t>19-MULTI PARCEL ARM'S LENGTH</t>
  </si>
  <si>
    <t>00014</t>
  </si>
  <si>
    <t>RANCH</t>
  </si>
  <si>
    <t>No</t>
  </si>
  <si>
    <t xml:space="preserve">  /  /    </t>
  </si>
  <si>
    <t>GENERAL RESIDENTIAL</t>
  </si>
  <si>
    <t>03-ARM'S LENGTH</t>
  </si>
  <si>
    <t>LC</t>
  </si>
  <si>
    <t>004-024-000-060-00</t>
  </si>
  <si>
    <t>15325 JONES RD</t>
  </si>
  <si>
    <t>004-025-000-040-01</t>
  </si>
  <si>
    <t>19187 PLEASANT VALEY RD</t>
  </si>
  <si>
    <t>004-025-000-040-02</t>
  </si>
  <si>
    <t>004-035-000-090-01</t>
  </si>
  <si>
    <t>18940 PLEASANT VALLEY RD</t>
  </si>
  <si>
    <t>004-103-000-170-08</t>
  </si>
  <si>
    <t>18141 HARDWOOD TRAIL</t>
  </si>
  <si>
    <t>004-106-000-050-04</t>
  </si>
  <si>
    <t>18280 ESS LK DR</t>
  </si>
  <si>
    <t>004-109-000-020-02</t>
  </si>
  <si>
    <t>004-111-000-060-00</t>
  </si>
  <si>
    <t>23875 LAKE AVALON RD</t>
  </si>
  <si>
    <t>004-114-000-200-00</t>
  </si>
  <si>
    <t>16200 CO RD 451</t>
  </si>
  <si>
    <t>004-116-000-180-02</t>
  </si>
  <si>
    <t>16424 N CO RD 459</t>
  </si>
  <si>
    <t>004-117-000-070-02</t>
  </si>
  <si>
    <t>20465 CO RD 624</t>
  </si>
  <si>
    <t>004-108-000-400-00</t>
  </si>
  <si>
    <t>004-121-000-590-00</t>
  </si>
  <si>
    <t>21336 SUITT RD</t>
  </si>
  <si>
    <t>QC</t>
  </si>
  <si>
    <t>004-122-000-110-01</t>
  </si>
  <si>
    <t>22455 W CO RD 459</t>
  </si>
  <si>
    <t>04-BUYERS INTEREST IN A LC</t>
  </si>
  <si>
    <t>004-122-000-160-00</t>
  </si>
  <si>
    <t>15480 BERTHA LANE</t>
  </si>
  <si>
    <t>004-122-000-200-03</t>
  </si>
  <si>
    <t>22690 PLEASANT VALLEY RD</t>
  </si>
  <si>
    <t>004-126-000-490-02</t>
  </si>
  <si>
    <t>23770 COOMS RD</t>
  </si>
  <si>
    <t>004-128-000-025-01</t>
  </si>
  <si>
    <t>21903 PLEASANT VALLEY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</si>
  <si>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</si>
  <si>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</si>
  <si>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</si>
  <si>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</si>
  <si>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</si>
  <si>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</si>
  <si>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</si>
  <si>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</si>
  <si>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The Following Perimetewrs were use to calculate ECF: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</si>
  <si>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</si>
  <si>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</si>
  <si>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</si>
  <si>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</si>
  <si>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</si>
  <si>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 GENERAL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</si>
  <si>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</si>
  <si>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GENERAL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</si>
  <si>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</si>
  <si>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</si>
  <si>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</si>
  <si>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</si>
  <si>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General Residential ECF .683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</si>
</sst>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EE6D-0554-4DF4-9788-F6D4CCBC489E}">
  <dimension ref="A1:BL39"/>
  <sheetViews>
    <sheetView tabSelected="1" topLeftCell="A13" workbookViewId="0">
      <selection activeCell="A21" sqref="A21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69</v>
      </c>
      <c r="B2" t="s">
        <v>70</v>
      </c>
      <c r="C2" s="17">
        <v>44470</v>
      </c>
      <c r="D2" s="7">
        <v>39000</v>
      </c>
      <c r="E2" t="s">
        <v>27</v>
      </c>
      <c r="F2" t="s">
        <v>34</v>
      </c>
      <c r="G2" s="7">
        <v>39000</v>
      </c>
      <c r="H2" s="7">
        <v>24200</v>
      </c>
      <c r="I2" s="12">
        <f>H2/G2*100</f>
        <v>62.051282051282051</v>
      </c>
      <c r="J2" s="7">
        <v>48309</v>
      </c>
      <c r="K2" s="7">
        <v>7056</v>
      </c>
      <c r="L2" s="7">
        <f>G2-K2</f>
        <v>31944</v>
      </c>
      <c r="M2" s="7">
        <v>59101.720328169773</v>
      </c>
      <c r="N2" s="22">
        <f>L2/M2</f>
        <v>0.54049188116059743</v>
      </c>
      <c r="O2" s="27">
        <v>1520</v>
      </c>
      <c r="P2" s="32">
        <f>L2/O2</f>
        <v>21.015789473684212</v>
      </c>
      <c r="Q2" s="37" t="s">
        <v>29</v>
      </c>
      <c r="R2" s="42">
        <f ca="1">ABS(N20-N2)*100</f>
        <v>15.12772602294319</v>
      </c>
      <c r="S2" t="s">
        <v>30</v>
      </c>
      <c r="U2" s="7">
        <v>7056</v>
      </c>
      <c r="V2" t="s">
        <v>31</v>
      </c>
      <c r="W2" s="17" t="s">
        <v>32</v>
      </c>
      <c r="Y2" t="s">
        <v>33</v>
      </c>
      <c r="Z2">
        <v>401</v>
      </c>
      <c r="AA2">
        <v>45</v>
      </c>
    </row>
    <row r="3" spans="1:64" x14ac:dyDescent="0.25">
      <c r="A3" t="s">
        <v>36</v>
      </c>
      <c r="B3" t="s">
        <v>37</v>
      </c>
      <c r="C3" s="17">
        <v>44274</v>
      </c>
      <c r="D3" s="7">
        <v>100000</v>
      </c>
      <c r="E3" t="s">
        <v>27</v>
      </c>
      <c r="F3" t="s">
        <v>34</v>
      </c>
      <c r="G3" s="7">
        <v>100000</v>
      </c>
      <c r="H3" s="7">
        <v>57700</v>
      </c>
      <c r="I3" s="12">
        <f t="shared" ref="I3:I17" si="0">H3/G3*100</f>
        <v>57.699999999999996</v>
      </c>
      <c r="J3" s="7">
        <v>119773</v>
      </c>
      <c r="K3" s="7">
        <v>20000</v>
      </c>
      <c r="L3" s="7">
        <f t="shared" ref="L3:L17" si="1">G3-K3</f>
        <v>80000</v>
      </c>
      <c r="M3" s="7">
        <v>142941.265625</v>
      </c>
      <c r="N3" s="22">
        <f t="shared" ref="N3:N17" si="2">L3/M3</f>
        <v>0.55967043281872442</v>
      </c>
      <c r="O3" s="27">
        <v>1936</v>
      </c>
      <c r="P3" s="32">
        <f t="shared" ref="P3:P17" si="3">L3/O3</f>
        <v>41.32231404958678</v>
      </c>
      <c r="Q3" s="37" t="s">
        <v>29</v>
      </c>
      <c r="R3" s="42">
        <f ca="1">ABS(N20-N3)*100</f>
        <v>13.20987085713049</v>
      </c>
      <c r="S3" t="s">
        <v>30</v>
      </c>
      <c r="U3" s="7">
        <v>20000</v>
      </c>
      <c r="V3" t="s">
        <v>31</v>
      </c>
      <c r="W3" s="17" t="s">
        <v>32</v>
      </c>
      <c r="Y3" t="s">
        <v>33</v>
      </c>
      <c r="Z3">
        <v>401</v>
      </c>
      <c r="AA3">
        <v>83</v>
      </c>
    </row>
    <row r="4" spans="1:64" x14ac:dyDescent="0.25">
      <c r="A4" t="s">
        <v>38</v>
      </c>
      <c r="B4" t="s">
        <v>39</v>
      </c>
      <c r="C4" s="17">
        <v>44243</v>
      </c>
      <c r="D4" s="7">
        <v>80000</v>
      </c>
      <c r="E4" t="s">
        <v>27</v>
      </c>
      <c r="F4" t="s">
        <v>28</v>
      </c>
      <c r="G4" s="7">
        <v>80000</v>
      </c>
      <c r="H4" s="7">
        <v>44300</v>
      </c>
      <c r="I4" s="12">
        <f t="shared" si="0"/>
        <v>55.375</v>
      </c>
      <c r="J4" s="7">
        <v>88126</v>
      </c>
      <c r="K4" s="7">
        <v>12500</v>
      </c>
      <c r="L4" s="7">
        <f t="shared" si="1"/>
        <v>67500</v>
      </c>
      <c r="M4" s="7">
        <v>108346.70140132522</v>
      </c>
      <c r="N4" s="22">
        <f t="shared" si="2"/>
        <v>0.62300004639711526</v>
      </c>
      <c r="O4" s="27">
        <v>1830</v>
      </c>
      <c r="P4" s="32">
        <f t="shared" si="3"/>
        <v>36.885245901639344</v>
      </c>
      <c r="Q4" s="37" t="s">
        <v>29</v>
      </c>
      <c r="R4" s="42">
        <f ca="1">ABS(N20-N4)*100</f>
        <v>6.8769094992914059</v>
      </c>
      <c r="S4" t="s">
        <v>30</v>
      </c>
      <c r="U4" s="7">
        <v>12500</v>
      </c>
      <c r="V4" t="s">
        <v>31</v>
      </c>
      <c r="W4" s="17" t="s">
        <v>32</v>
      </c>
      <c r="X4" t="s">
        <v>40</v>
      </c>
      <c r="Y4" t="s">
        <v>33</v>
      </c>
      <c r="Z4">
        <v>401</v>
      </c>
      <c r="AA4">
        <v>56</v>
      </c>
    </row>
    <row r="5" spans="1:64" x14ac:dyDescent="0.25">
      <c r="A5" t="s">
        <v>41</v>
      </c>
      <c r="B5" t="s">
        <v>42</v>
      </c>
      <c r="C5" s="17">
        <v>44427</v>
      </c>
      <c r="D5" s="7">
        <v>156000</v>
      </c>
      <c r="E5" t="s">
        <v>27</v>
      </c>
      <c r="F5" t="s">
        <v>34</v>
      </c>
      <c r="G5" s="7">
        <v>156000</v>
      </c>
      <c r="H5" s="7">
        <v>71600</v>
      </c>
      <c r="I5" s="12">
        <f t="shared" si="0"/>
        <v>45.897435897435898</v>
      </c>
      <c r="J5" s="7">
        <v>142200</v>
      </c>
      <c r="K5" s="7">
        <v>60484</v>
      </c>
      <c r="L5" s="7">
        <f t="shared" si="1"/>
        <v>95516</v>
      </c>
      <c r="M5" s="7">
        <v>117071.6328125</v>
      </c>
      <c r="N5" s="22">
        <f t="shared" si="2"/>
        <v>0.81587655100853385</v>
      </c>
      <c r="O5" s="27">
        <v>1120</v>
      </c>
      <c r="P5" s="32">
        <f t="shared" si="3"/>
        <v>85.282142857142858</v>
      </c>
      <c r="Q5" s="37" t="s">
        <v>29</v>
      </c>
      <c r="R5" s="42">
        <f ca="1">ABS(N20-N5)*100</f>
        <v>12.410740961850452</v>
      </c>
      <c r="S5" t="s">
        <v>30</v>
      </c>
      <c r="U5" s="7">
        <v>60000</v>
      </c>
      <c r="V5" t="s">
        <v>31</v>
      </c>
      <c r="W5" s="17" t="s">
        <v>32</v>
      </c>
      <c r="Y5" t="s">
        <v>33</v>
      </c>
      <c r="Z5">
        <v>401</v>
      </c>
      <c r="AA5">
        <v>89</v>
      </c>
    </row>
    <row r="6" spans="1:64" x14ac:dyDescent="0.25">
      <c r="A6" t="s">
        <v>43</v>
      </c>
      <c r="B6" t="s">
        <v>44</v>
      </c>
      <c r="C6" s="17">
        <v>44167</v>
      </c>
      <c r="D6" s="7">
        <v>105000</v>
      </c>
      <c r="E6" t="s">
        <v>27</v>
      </c>
      <c r="F6" t="s">
        <v>34</v>
      </c>
      <c r="G6" s="7">
        <v>105000</v>
      </c>
      <c r="H6" s="7">
        <v>64400</v>
      </c>
      <c r="I6" s="12">
        <f t="shared" si="0"/>
        <v>61.333333333333329</v>
      </c>
      <c r="J6" s="7">
        <v>128007</v>
      </c>
      <c r="K6" s="7">
        <v>6322</v>
      </c>
      <c r="L6" s="7">
        <f t="shared" si="1"/>
        <v>98678</v>
      </c>
      <c r="M6" s="7">
        <v>181890.88649103139</v>
      </c>
      <c r="N6" s="22">
        <f t="shared" si="2"/>
        <v>0.54251206260884099</v>
      </c>
      <c r="O6" s="27">
        <v>1764</v>
      </c>
      <c r="P6" s="32">
        <f t="shared" si="3"/>
        <v>55.939909297052154</v>
      </c>
      <c r="Q6" s="37" t="s">
        <v>29</v>
      </c>
      <c r="R6" s="42">
        <f ca="1">ABS(N20-N6)*100</f>
        <v>14.925707878118832</v>
      </c>
      <c r="S6" t="s">
        <v>30</v>
      </c>
      <c r="U6" s="7">
        <v>6322</v>
      </c>
      <c r="V6" t="s">
        <v>31</v>
      </c>
      <c r="W6" s="17" t="s">
        <v>32</v>
      </c>
      <c r="Y6" t="s">
        <v>33</v>
      </c>
      <c r="Z6">
        <v>401</v>
      </c>
      <c r="AA6">
        <v>90</v>
      </c>
    </row>
    <row r="7" spans="1:64" x14ac:dyDescent="0.25">
      <c r="A7" t="s">
        <v>45</v>
      </c>
      <c r="B7" t="s">
        <v>46</v>
      </c>
      <c r="C7" s="17">
        <v>44522</v>
      </c>
      <c r="D7" s="7">
        <v>130000</v>
      </c>
      <c r="E7" t="s">
        <v>27</v>
      </c>
      <c r="F7" t="s">
        <v>34</v>
      </c>
      <c r="G7" s="7">
        <v>130000</v>
      </c>
      <c r="H7" s="7">
        <v>73700</v>
      </c>
      <c r="I7" s="12">
        <f t="shared" si="0"/>
        <v>56.692307692307701</v>
      </c>
      <c r="J7" s="7">
        <v>145920</v>
      </c>
      <c r="K7" s="7">
        <v>20040</v>
      </c>
      <c r="L7" s="7">
        <f t="shared" si="1"/>
        <v>109960</v>
      </c>
      <c r="M7" s="7">
        <v>180343.84375</v>
      </c>
      <c r="N7" s="22">
        <f t="shared" si="2"/>
        <v>0.60972416753205638</v>
      </c>
      <c r="O7" s="27">
        <v>1268</v>
      </c>
      <c r="P7" s="32">
        <f t="shared" si="3"/>
        <v>86.719242902208208</v>
      </c>
      <c r="Q7" s="37" t="s">
        <v>29</v>
      </c>
      <c r="R7" s="42">
        <f ca="1">ABS(N20-N7)*100</f>
        <v>8.2044973857972927</v>
      </c>
      <c r="S7" t="s">
        <v>30</v>
      </c>
      <c r="U7" s="7">
        <v>20040</v>
      </c>
      <c r="V7" t="s">
        <v>31</v>
      </c>
      <c r="W7" s="17" t="s">
        <v>32</v>
      </c>
      <c r="Y7" t="s">
        <v>33</v>
      </c>
      <c r="Z7">
        <v>401</v>
      </c>
      <c r="AA7">
        <v>89</v>
      </c>
    </row>
    <row r="8" spans="1:64" x14ac:dyDescent="0.25">
      <c r="A8" t="s">
        <v>47</v>
      </c>
      <c r="C8" s="17">
        <v>44007</v>
      </c>
      <c r="D8" s="7">
        <v>35000</v>
      </c>
      <c r="E8" t="s">
        <v>27</v>
      </c>
      <c r="F8" t="s">
        <v>34</v>
      </c>
      <c r="G8" s="7">
        <v>35000</v>
      </c>
      <c r="H8" s="7">
        <v>17900</v>
      </c>
      <c r="I8" s="12">
        <f t="shared" si="0"/>
        <v>51.142857142857146</v>
      </c>
      <c r="J8" s="7">
        <v>35135</v>
      </c>
      <c r="K8" s="7">
        <v>14500</v>
      </c>
      <c r="L8" s="7">
        <f t="shared" si="1"/>
        <v>20500</v>
      </c>
      <c r="M8" s="7">
        <v>30844.544921875</v>
      </c>
      <c r="N8" s="22">
        <f t="shared" si="2"/>
        <v>0.66462319518487589</v>
      </c>
      <c r="O8" s="27">
        <v>460</v>
      </c>
      <c r="P8" s="32">
        <f t="shared" si="3"/>
        <v>44.565217391304351</v>
      </c>
      <c r="Q8" s="37" t="s">
        <v>29</v>
      </c>
      <c r="R8" s="42">
        <f ca="1">ABS(N20-N8)*100</f>
        <v>2.7145946205153426</v>
      </c>
      <c r="S8" t="s">
        <v>30</v>
      </c>
      <c r="U8" s="7">
        <v>14500</v>
      </c>
      <c r="V8" t="s">
        <v>31</v>
      </c>
      <c r="W8" s="17" t="s">
        <v>32</v>
      </c>
      <c r="Y8" t="s">
        <v>33</v>
      </c>
      <c r="Z8">
        <v>401</v>
      </c>
      <c r="AA8">
        <v>51</v>
      </c>
    </row>
    <row r="9" spans="1:64" x14ac:dyDescent="0.25">
      <c r="A9" t="s">
        <v>48</v>
      </c>
      <c r="B9" t="s">
        <v>49</v>
      </c>
      <c r="C9" s="17">
        <v>44067</v>
      </c>
      <c r="D9" s="7">
        <v>90000</v>
      </c>
      <c r="E9" t="s">
        <v>27</v>
      </c>
      <c r="F9" t="s">
        <v>34</v>
      </c>
      <c r="G9" s="7">
        <v>90000</v>
      </c>
      <c r="H9" s="7">
        <v>41900</v>
      </c>
      <c r="I9" s="12">
        <f t="shared" si="0"/>
        <v>46.555555555555557</v>
      </c>
      <c r="J9" s="7">
        <v>82947</v>
      </c>
      <c r="K9" s="7">
        <v>9947</v>
      </c>
      <c r="L9" s="7">
        <f t="shared" si="1"/>
        <v>80053</v>
      </c>
      <c r="M9" s="7">
        <v>109118.0859375</v>
      </c>
      <c r="N9" s="22">
        <f t="shared" si="2"/>
        <v>0.73363640236369498</v>
      </c>
      <c r="O9" s="27">
        <v>1188</v>
      </c>
      <c r="P9" s="32">
        <f t="shared" si="3"/>
        <v>67.384680134680139</v>
      </c>
      <c r="Q9" s="37" t="s">
        <v>29</v>
      </c>
      <c r="R9" s="42">
        <f ca="1">ABS(N20-N9)*100</f>
        <v>4.1867260973665665</v>
      </c>
      <c r="S9" t="s">
        <v>30</v>
      </c>
      <c r="U9" s="7">
        <v>9947</v>
      </c>
      <c r="V9" t="s">
        <v>31</v>
      </c>
      <c r="W9" s="17" t="s">
        <v>32</v>
      </c>
      <c r="Y9" t="s">
        <v>33</v>
      </c>
      <c r="Z9">
        <v>401</v>
      </c>
      <c r="AA9">
        <v>84</v>
      </c>
    </row>
    <row r="10" spans="1:64" x14ac:dyDescent="0.25">
      <c r="A10" t="s">
        <v>50</v>
      </c>
      <c r="B10" t="s">
        <v>51</v>
      </c>
      <c r="C10" s="17">
        <v>44159</v>
      </c>
      <c r="D10" s="7">
        <v>138000</v>
      </c>
      <c r="E10" t="s">
        <v>27</v>
      </c>
      <c r="F10" t="s">
        <v>34</v>
      </c>
      <c r="G10" s="7">
        <v>138000</v>
      </c>
      <c r="H10" s="7">
        <v>64000</v>
      </c>
      <c r="I10" s="12">
        <f t="shared" si="0"/>
        <v>46.376811594202898</v>
      </c>
      <c r="J10" s="7">
        <v>127186</v>
      </c>
      <c r="K10" s="7">
        <v>18559</v>
      </c>
      <c r="L10" s="7">
        <f t="shared" si="1"/>
        <v>119441</v>
      </c>
      <c r="M10" s="7">
        <v>162372.19794002239</v>
      </c>
      <c r="N10" s="22">
        <f t="shared" si="2"/>
        <v>0.73560006894850027</v>
      </c>
      <c r="O10" s="27">
        <v>1976</v>
      </c>
      <c r="P10" s="32">
        <f t="shared" si="3"/>
        <v>60.445850202429149</v>
      </c>
      <c r="Q10" s="37" t="s">
        <v>29</v>
      </c>
      <c r="R10" s="42">
        <f ca="1">ABS(N20-N10)*100</f>
        <v>4.3830927558470956</v>
      </c>
      <c r="S10" t="s">
        <v>30</v>
      </c>
      <c r="U10" s="7">
        <v>18000</v>
      </c>
      <c r="V10" t="s">
        <v>31</v>
      </c>
      <c r="W10" s="17" t="s">
        <v>32</v>
      </c>
      <c r="Y10" t="s">
        <v>33</v>
      </c>
      <c r="Z10">
        <v>401</v>
      </c>
      <c r="AA10">
        <v>90</v>
      </c>
    </row>
    <row r="11" spans="1:64" x14ac:dyDescent="0.25">
      <c r="A11" t="s">
        <v>52</v>
      </c>
      <c r="B11" t="s">
        <v>53</v>
      </c>
      <c r="C11" s="17">
        <v>44145</v>
      </c>
      <c r="D11" s="7">
        <v>61900</v>
      </c>
      <c r="E11" t="s">
        <v>27</v>
      </c>
      <c r="F11" t="s">
        <v>34</v>
      </c>
      <c r="G11" s="7">
        <v>61900</v>
      </c>
      <c r="H11" s="7">
        <v>30200</v>
      </c>
      <c r="I11" s="12">
        <f t="shared" si="0"/>
        <v>48.788368336025847</v>
      </c>
      <c r="J11" s="7">
        <v>60001</v>
      </c>
      <c r="K11" s="7">
        <v>19947</v>
      </c>
      <c r="L11" s="7">
        <f t="shared" si="1"/>
        <v>41953</v>
      </c>
      <c r="M11" s="7">
        <v>59871.44921875</v>
      </c>
      <c r="N11" s="22">
        <f t="shared" si="2"/>
        <v>0.70071796402852959</v>
      </c>
      <c r="O11" s="27">
        <v>1396</v>
      </c>
      <c r="P11" s="32">
        <f t="shared" si="3"/>
        <v>30.052292263610315</v>
      </c>
      <c r="Q11" s="37" t="s">
        <v>29</v>
      </c>
      <c r="R11" s="42">
        <f ca="1">ABS(N20-N11)*100</f>
        <v>0.89488226385002756</v>
      </c>
      <c r="S11" t="s">
        <v>30</v>
      </c>
      <c r="U11" s="7">
        <v>19947</v>
      </c>
      <c r="V11" t="s">
        <v>31</v>
      </c>
      <c r="W11" s="17" t="s">
        <v>32</v>
      </c>
      <c r="Y11" t="s">
        <v>33</v>
      </c>
      <c r="Z11">
        <v>401</v>
      </c>
      <c r="AA11">
        <v>90</v>
      </c>
    </row>
    <row r="12" spans="1:64" x14ac:dyDescent="0.25">
      <c r="A12" t="s">
        <v>54</v>
      </c>
      <c r="B12" t="s">
        <v>55</v>
      </c>
      <c r="C12" s="17">
        <v>44049</v>
      </c>
      <c r="D12" s="7">
        <v>48000</v>
      </c>
      <c r="E12" t="s">
        <v>27</v>
      </c>
      <c r="F12" t="s">
        <v>34</v>
      </c>
      <c r="G12" s="7">
        <v>48000</v>
      </c>
      <c r="H12" s="7">
        <v>20700</v>
      </c>
      <c r="I12" s="12">
        <f t="shared" si="0"/>
        <v>43.125</v>
      </c>
      <c r="J12" s="7">
        <v>40781</v>
      </c>
      <c r="K12" s="7">
        <v>11339</v>
      </c>
      <c r="L12" s="7">
        <f t="shared" si="1"/>
        <v>36661</v>
      </c>
      <c r="M12" s="7">
        <v>44008.96875</v>
      </c>
      <c r="N12" s="22">
        <f t="shared" si="2"/>
        <v>0.83303474362825192</v>
      </c>
      <c r="O12" s="27">
        <v>750</v>
      </c>
      <c r="P12" s="32">
        <f t="shared" si="3"/>
        <v>48.88133333333333</v>
      </c>
      <c r="Q12" s="37" t="s">
        <v>29</v>
      </c>
      <c r="R12" s="42">
        <f ca="1">ABS(N20-N12)*100</f>
        <v>14.12656022382226</v>
      </c>
      <c r="S12" t="s">
        <v>30</v>
      </c>
      <c r="U12" s="7">
        <v>11339</v>
      </c>
      <c r="V12" t="s">
        <v>31</v>
      </c>
      <c r="W12" s="17" t="s">
        <v>32</v>
      </c>
      <c r="X12" t="s">
        <v>56</v>
      </c>
      <c r="Y12" t="s">
        <v>33</v>
      </c>
      <c r="Z12">
        <v>401</v>
      </c>
      <c r="AA12">
        <v>90</v>
      </c>
    </row>
    <row r="13" spans="1:64" x14ac:dyDescent="0.25">
      <c r="A13" t="s">
        <v>57</v>
      </c>
      <c r="B13" t="s">
        <v>58</v>
      </c>
      <c r="C13" s="17">
        <v>44203</v>
      </c>
      <c r="D13" s="7">
        <v>26000</v>
      </c>
      <c r="E13" t="s">
        <v>59</v>
      </c>
      <c r="F13" t="s">
        <v>34</v>
      </c>
      <c r="G13" s="7">
        <v>26000</v>
      </c>
      <c r="H13" s="7">
        <v>12900</v>
      </c>
      <c r="I13" s="12">
        <f t="shared" si="0"/>
        <v>49.615384615384613</v>
      </c>
      <c r="J13" s="7">
        <v>25938</v>
      </c>
      <c r="K13" s="7">
        <v>8400</v>
      </c>
      <c r="L13" s="7">
        <f t="shared" si="1"/>
        <v>17600</v>
      </c>
      <c r="M13" s="7">
        <v>25126.07421875</v>
      </c>
      <c r="N13" s="22">
        <f t="shared" si="2"/>
        <v>0.70046756396453824</v>
      </c>
      <c r="O13" s="27">
        <v>582</v>
      </c>
      <c r="P13" s="32">
        <f t="shared" si="3"/>
        <v>30.240549828178693</v>
      </c>
      <c r="Q13" s="37" t="s">
        <v>29</v>
      </c>
      <c r="R13" s="42">
        <f ca="1">ABS(N20-N13)*100</f>
        <v>0.86984225745089239</v>
      </c>
      <c r="S13" t="s">
        <v>30</v>
      </c>
      <c r="U13" s="7">
        <v>8400</v>
      </c>
      <c r="V13" t="s">
        <v>31</v>
      </c>
      <c r="W13" s="17" t="s">
        <v>32</v>
      </c>
      <c r="Y13" t="s">
        <v>33</v>
      </c>
      <c r="Z13">
        <v>401</v>
      </c>
      <c r="AA13">
        <v>89</v>
      </c>
    </row>
    <row r="14" spans="1:64" x14ac:dyDescent="0.25">
      <c r="A14" t="s">
        <v>60</v>
      </c>
      <c r="B14" t="s">
        <v>61</v>
      </c>
      <c r="C14" s="17">
        <v>44341</v>
      </c>
      <c r="D14" s="7">
        <v>65000</v>
      </c>
      <c r="E14" t="s">
        <v>35</v>
      </c>
      <c r="F14" t="s">
        <v>62</v>
      </c>
      <c r="G14" s="7">
        <v>65000</v>
      </c>
      <c r="H14" s="7">
        <v>31200</v>
      </c>
      <c r="I14" s="12">
        <f t="shared" si="0"/>
        <v>48</v>
      </c>
      <c r="J14" s="7">
        <v>61329</v>
      </c>
      <c r="K14" s="7">
        <v>5980</v>
      </c>
      <c r="L14" s="7">
        <f t="shared" si="1"/>
        <v>59020</v>
      </c>
      <c r="M14" s="7">
        <v>79296.5625</v>
      </c>
      <c r="N14" s="22">
        <f t="shared" si="2"/>
        <v>0.74429455879629081</v>
      </c>
      <c r="O14" s="27">
        <v>1880</v>
      </c>
      <c r="P14" s="32">
        <f t="shared" si="3"/>
        <v>31.393617021276597</v>
      </c>
      <c r="Q14" s="37" t="s">
        <v>29</v>
      </c>
      <c r="R14" s="42">
        <f ca="1">ABS(N20-N14)*100</f>
        <v>5.2525417406261488</v>
      </c>
      <c r="S14" t="s">
        <v>30</v>
      </c>
      <c r="U14" s="7">
        <v>5980</v>
      </c>
      <c r="V14" t="s">
        <v>31</v>
      </c>
      <c r="W14" s="17" t="s">
        <v>32</v>
      </c>
      <c r="Y14" t="s">
        <v>33</v>
      </c>
      <c r="Z14">
        <v>401</v>
      </c>
      <c r="AA14">
        <v>39</v>
      </c>
    </row>
    <row r="15" spans="1:64" x14ac:dyDescent="0.25">
      <c r="A15" t="s">
        <v>63</v>
      </c>
      <c r="B15" t="s">
        <v>64</v>
      </c>
      <c r="C15" s="17">
        <v>44148</v>
      </c>
      <c r="D15" s="7">
        <v>120000</v>
      </c>
      <c r="E15" t="s">
        <v>27</v>
      </c>
      <c r="F15" t="s">
        <v>34</v>
      </c>
      <c r="G15" s="7">
        <v>120000</v>
      </c>
      <c r="H15" s="7">
        <v>45100</v>
      </c>
      <c r="I15" s="12">
        <f t="shared" si="0"/>
        <v>37.583333333333336</v>
      </c>
      <c r="J15" s="7">
        <v>89947</v>
      </c>
      <c r="K15" s="7">
        <v>12267</v>
      </c>
      <c r="L15" s="7">
        <f t="shared" si="1"/>
        <v>107733</v>
      </c>
      <c r="M15" s="7">
        <v>116113.6015625</v>
      </c>
      <c r="N15" s="22">
        <f t="shared" si="2"/>
        <v>0.92782411836576262</v>
      </c>
      <c r="O15" s="27">
        <v>1440</v>
      </c>
      <c r="P15" s="32">
        <f t="shared" si="3"/>
        <v>74.814583333333331</v>
      </c>
      <c r="Q15" s="37" t="s">
        <v>29</v>
      </c>
      <c r="R15" s="42">
        <f ca="1">ABS(N20-N15)*100</f>
        <v>23.60549769757333</v>
      </c>
      <c r="S15" t="s">
        <v>30</v>
      </c>
      <c r="U15" s="7">
        <v>12267</v>
      </c>
      <c r="V15" t="s">
        <v>31</v>
      </c>
      <c r="W15" s="17" t="s">
        <v>32</v>
      </c>
      <c r="Y15" t="s">
        <v>33</v>
      </c>
      <c r="Z15">
        <v>401</v>
      </c>
      <c r="AA15">
        <v>80</v>
      </c>
    </row>
    <row r="16" spans="1:64" x14ac:dyDescent="0.25">
      <c r="A16" t="s">
        <v>65</v>
      </c>
      <c r="B16" t="s">
        <v>66</v>
      </c>
      <c r="C16" s="17">
        <v>44356</v>
      </c>
      <c r="D16" s="7">
        <v>75000</v>
      </c>
      <c r="E16" t="s">
        <v>27</v>
      </c>
      <c r="F16" t="s">
        <v>34</v>
      </c>
      <c r="G16" s="7">
        <v>75000</v>
      </c>
      <c r="H16" s="7">
        <v>35100</v>
      </c>
      <c r="I16" s="12">
        <f t="shared" si="0"/>
        <v>46.800000000000004</v>
      </c>
      <c r="J16" s="7">
        <v>69599</v>
      </c>
      <c r="K16" s="7">
        <v>34776</v>
      </c>
      <c r="L16" s="7">
        <f t="shared" si="1"/>
        <v>40224</v>
      </c>
      <c r="M16" s="7">
        <v>49889.68359375</v>
      </c>
      <c r="N16" s="22">
        <f t="shared" si="2"/>
        <v>0.80625887162449594</v>
      </c>
      <c r="O16" s="27">
        <v>788</v>
      </c>
      <c r="P16" s="32">
        <f t="shared" si="3"/>
        <v>51.045685279187815</v>
      </c>
      <c r="Q16" s="37" t="s">
        <v>29</v>
      </c>
      <c r="R16" s="42">
        <f ca="1">ABS(N20-N16)*100</f>
        <v>11.448973023446662</v>
      </c>
      <c r="S16" t="s">
        <v>30</v>
      </c>
      <c r="U16" s="7">
        <v>34776</v>
      </c>
      <c r="V16" t="s">
        <v>31</v>
      </c>
      <c r="W16" s="17" t="s">
        <v>32</v>
      </c>
      <c r="Y16" t="s">
        <v>33</v>
      </c>
      <c r="Z16">
        <v>401</v>
      </c>
      <c r="AA16">
        <v>89</v>
      </c>
    </row>
    <row r="17" spans="1:27" ht="15.75" thickBot="1" x14ac:dyDescent="0.3">
      <c r="A17" t="s">
        <v>67</v>
      </c>
      <c r="B17" t="s">
        <v>68</v>
      </c>
      <c r="C17" s="17">
        <v>44021</v>
      </c>
      <c r="D17" s="7">
        <v>135000</v>
      </c>
      <c r="E17" t="s">
        <v>27</v>
      </c>
      <c r="F17" t="s">
        <v>34</v>
      </c>
      <c r="G17" s="7">
        <v>135000</v>
      </c>
      <c r="H17" s="7">
        <v>70100</v>
      </c>
      <c r="I17" s="12">
        <f t="shared" si="0"/>
        <v>51.925925925925931</v>
      </c>
      <c r="J17" s="7">
        <v>138535</v>
      </c>
      <c r="K17" s="7">
        <v>22884</v>
      </c>
      <c r="L17" s="7">
        <f t="shared" si="1"/>
        <v>112116</v>
      </c>
      <c r="M17" s="7">
        <v>172871.453125</v>
      </c>
      <c r="N17" s="22">
        <f t="shared" si="2"/>
        <v>0.64855126727563916</v>
      </c>
      <c r="O17" s="27">
        <v>1568</v>
      </c>
      <c r="P17" s="32">
        <f t="shared" si="3"/>
        <v>71.502551020408163</v>
      </c>
      <c r="Q17" s="37" t="s">
        <v>29</v>
      </c>
      <c r="R17" s="42">
        <f ca="1">ABS(N20-N17)*100</f>
        <v>4.3217874114390149</v>
      </c>
      <c r="S17" t="s">
        <v>30</v>
      </c>
      <c r="U17" s="7">
        <v>8700</v>
      </c>
      <c r="V17" t="s">
        <v>31</v>
      </c>
      <c r="W17" s="17" t="s">
        <v>32</v>
      </c>
      <c r="Y17" t="s">
        <v>33</v>
      </c>
      <c r="Z17">
        <v>401</v>
      </c>
      <c r="AA17">
        <v>74</v>
      </c>
    </row>
    <row r="18" spans="1:27" ht="15.75" thickTop="1" x14ac:dyDescent="0.25">
      <c r="A18" s="3"/>
      <c r="B18" s="3"/>
      <c r="C18" s="18" t="s">
        <v>71</v>
      </c>
      <c r="D18" s="8">
        <f ca="1">+SUM(D2:D39)</f>
        <v>1663900</v>
      </c>
      <c r="E18" s="3"/>
      <c r="F18" s="3"/>
      <c r="G18" s="8">
        <f ca="1">+SUM(G2:G39)</f>
        <v>1663900</v>
      </c>
      <c r="H18" s="8">
        <f ca="1">+SUM(H2:H39)</f>
        <v>825500</v>
      </c>
      <c r="I18" s="13"/>
      <c r="J18" s="8">
        <f ca="1">+SUM(J2:J39)</f>
        <v>1642194</v>
      </c>
      <c r="K18" s="8"/>
      <c r="L18" s="8">
        <f>+SUM(L2:L17)</f>
        <v>1118899</v>
      </c>
      <c r="M18" s="8">
        <f>+SUM(M2:M17)</f>
        <v>1639208.6721761739</v>
      </c>
      <c r="N18" s="23"/>
      <c r="O18" s="28"/>
      <c r="P18" s="33">
        <f ca="1">AVERAGE(P2:P39)</f>
        <v>52.17426211359988</v>
      </c>
      <c r="Q18" s="38"/>
      <c r="R18" s="43">
        <f ca="1">ABS(N20-N19)*100</f>
        <v>0.42846836251355658</v>
      </c>
      <c r="S18" s="3"/>
      <c r="T18" s="3"/>
      <c r="U18" s="8"/>
      <c r="V18" s="3"/>
      <c r="W18" s="18"/>
      <c r="X18" s="3"/>
      <c r="Y18" s="3"/>
      <c r="Z18" s="3"/>
      <c r="AA18" s="3"/>
    </row>
    <row r="19" spans="1:27" x14ac:dyDescent="0.25">
      <c r="A19" s="4"/>
      <c r="B19" s="4"/>
      <c r="C19" s="19"/>
      <c r="D19" s="9"/>
      <c r="E19" s="4"/>
      <c r="F19" s="4"/>
      <c r="G19" s="9"/>
      <c r="H19" s="9" t="s">
        <v>72</v>
      </c>
      <c r="I19" s="14">
        <f ca="1">H18/G18*100</f>
        <v>49.612356511809601</v>
      </c>
      <c r="J19" s="9"/>
      <c r="K19" s="9"/>
      <c r="L19" s="9"/>
      <c r="M19" s="9" t="s">
        <v>73</v>
      </c>
      <c r="N19" s="24">
        <f>L18/M18</f>
        <v>0.68258484657391216</v>
      </c>
      <c r="O19" s="29"/>
      <c r="P19" s="34" t="s">
        <v>74</v>
      </c>
      <c r="Q19" s="39">
        <f ca="1">STDEV(N2:N39)</f>
        <v>0.15305922586960738</v>
      </c>
      <c r="R19" s="44"/>
      <c r="S19" s="4"/>
      <c r="T19" s="4"/>
      <c r="U19" s="9"/>
      <c r="V19" s="4"/>
      <c r="W19" s="19"/>
      <c r="X19" s="4"/>
      <c r="Y19" s="4"/>
      <c r="Z19" s="4"/>
      <c r="AA19" s="4"/>
    </row>
    <row r="20" spans="1:27" x14ac:dyDescent="0.25">
      <c r="A20" s="47" t="s">
        <v>92</v>
      </c>
      <c r="B20" s="5"/>
      <c r="C20" s="20"/>
      <c r="D20" s="10"/>
      <c r="E20" s="5"/>
      <c r="F20" s="5"/>
      <c r="G20" s="10"/>
      <c r="H20" s="10" t="s">
        <v>75</v>
      </c>
      <c r="I20" s="15">
        <f ca="1">STDEV(I2:I39)</f>
        <v>9.1383171020935521</v>
      </c>
      <c r="J20" s="10"/>
      <c r="K20" s="10"/>
      <c r="L20" s="10"/>
      <c r="M20" s="10" t="s">
        <v>76</v>
      </c>
      <c r="N20" s="25">
        <f ca="1">AVERAGE(N2:N39)</f>
        <v>0.69176914139002932</v>
      </c>
      <c r="O20" s="30"/>
      <c r="P20" s="35" t="s">
        <v>77</v>
      </c>
      <c r="Q20" s="46">
        <f ca="1">AVERAGE(R2:R39)</f>
        <v>11.467269151150315</v>
      </c>
      <c r="R20" s="45" t="s">
        <v>78</v>
      </c>
      <c r="S20" s="5">
        <f ca="1">+(Q20/N20)</f>
        <v>16.576728369392391</v>
      </c>
      <c r="T20" s="5"/>
      <c r="U20" s="10"/>
      <c r="V20" s="5"/>
      <c r="W20" s="20"/>
      <c r="X20" s="5"/>
      <c r="Y20" s="5"/>
      <c r="Z20" s="5"/>
      <c r="AA20" s="5"/>
    </row>
    <row r="23" spans="1:27" x14ac:dyDescent="0.25">
      <c r="A23" t="s">
        <v>79</v>
      </c>
    </row>
    <row r="24" spans="1:27" x14ac:dyDescent="0.25">
      <c r="A24" s="48" t="s">
        <v>2</v>
      </c>
      <c r="B24" s="49" t="s">
        <v>80</v>
      </c>
      <c r="C24" s="50" t="s">
        <v>81</v>
      </c>
      <c r="Q24" s="37"/>
    </row>
    <row r="25" spans="1:27" ht="21" x14ac:dyDescent="0.25">
      <c r="A25" s="48" t="s">
        <v>5</v>
      </c>
      <c r="B25" s="49" t="s">
        <v>82</v>
      </c>
      <c r="C25" s="50" t="s">
        <v>81</v>
      </c>
      <c r="Q25" s="37"/>
    </row>
    <row r="26" spans="1:27" x14ac:dyDescent="0.25">
      <c r="A26" s="48" t="s">
        <v>25</v>
      </c>
      <c r="B26" s="49" t="s">
        <v>83</v>
      </c>
      <c r="C26" s="50" t="s">
        <v>81</v>
      </c>
      <c r="Q26" s="37"/>
    </row>
    <row r="27" spans="1:27" x14ac:dyDescent="0.25">
      <c r="A27" s="48" t="s">
        <v>84</v>
      </c>
      <c r="B27" s="49" t="s">
        <v>85</v>
      </c>
      <c r="C27" s="50" t="s">
        <v>81</v>
      </c>
    </row>
    <row r="28" spans="1:27" x14ac:dyDescent="0.25">
      <c r="A28" s="48" t="s">
        <v>86</v>
      </c>
      <c r="B28" s="49" t="s">
        <v>87</v>
      </c>
      <c r="C28" s="50" t="s">
        <v>81</v>
      </c>
      <c r="Q28" s="37"/>
    </row>
    <row r="29" spans="1:27" x14ac:dyDescent="0.25">
      <c r="A29" s="48" t="s">
        <v>88</v>
      </c>
      <c r="B29" s="49" t="s">
        <v>89</v>
      </c>
      <c r="C29" s="50" t="s">
        <v>81</v>
      </c>
    </row>
    <row r="30" spans="1:27" x14ac:dyDescent="0.25">
      <c r="A30" s="48" t="s">
        <v>90</v>
      </c>
      <c r="B30" s="49" t="s">
        <v>91</v>
      </c>
      <c r="C30" s="48"/>
    </row>
    <row r="35" spans="17:17" x14ac:dyDescent="0.25">
      <c r="Q35" s="37"/>
    </row>
    <row r="36" spans="17:17" x14ac:dyDescent="0.25">
      <c r="Q36" s="37"/>
    </row>
    <row r="39" spans="17:17" x14ac:dyDescent="0.25">
      <c r="Q39" s="37"/>
    </row>
  </sheetData>
  <conditionalFormatting sqref="D24:AA26 D28:AA28 A35:AA36 A39:AA39 A2:AA1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E130-0362-463C-A8E6-A191378FC21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2023-02-01T20:28:20Z</dcterms:created>
  <dcterms:modified xsi:type="dcterms:W3CDTF">2023-02-13T17:55:31Z</dcterms:modified>
</cp:coreProperties>
</file>